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90" windowWidth="13395" windowHeight="10545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25725"/>
</workbook>
</file>

<file path=xl/calcChain.xml><?xml version="1.0" encoding="utf-8"?>
<calcChain xmlns="http://schemas.openxmlformats.org/spreadsheetml/2006/main">
  <c r="E8" i="2"/>
  <c r="E11"/>
  <c r="G30" i="1"/>
  <c r="G28"/>
  <c r="G21"/>
  <c r="G19"/>
  <c r="G17"/>
  <c r="G15"/>
  <c r="G13"/>
  <c r="I15"/>
  <c r="J15"/>
  <c r="I17"/>
  <c r="J17"/>
  <c r="I19"/>
  <c r="J19"/>
  <c r="I21"/>
  <c r="J21"/>
  <c r="I28"/>
  <c r="J28"/>
  <c r="J13"/>
  <c r="I13"/>
  <c r="J30"/>
  <c r="I30"/>
  <c r="H30"/>
  <c r="L30"/>
  <c r="M30"/>
  <c r="H28"/>
  <c r="L28"/>
  <c r="M28"/>
  <c r="K28"/>
  <c r="F23"/>
  <c r="M24"/>
  <c r="D23"/>
  <c r="M11"/>
  <c r="H21"/>
  <c r="K21"/>
  <c r="H19"/>
  <c r="K19"/>
  <c r="H17"/>
  <c r="L17"/>
  <c r="M17"/>
  <c r="H15"/>
  <c r="K15"/>
  <c r="L15"/>
  <c r="H13"/>
  <c r="K13"/>
  <c r="K17"/>
  <c r="F12" i="2"/>
  <c r="K30" i="1"/>
  <c r="L21"/>
  <c r="M21"/>
  <c r="L19"/>
  <c r="M19"/>
  <c r="L24"/>
  <c r="L13"/>
  <c r="M13"/>
</calcChain>
</file>

<file path=xl/sharedStrings.xml><?xml version="1.0" encoding="utf-8"?>
<sst xmlns="http://schemas.openxmlformats.org/spreadsheetml/2006/main" count="46" uniqueCount="39">
  <si>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</si>
  <si>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</si>
  <si>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</si>
  <si>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</si>
  <si>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</si>
  <si>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</si>
  <si>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</si>
  <si>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</si>
  <si>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</si>
  <si>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</si>
  <si>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</si>
  <si>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</si>
  <si>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</si>
  <si>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</si>
  <si>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</si>
  <si>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</si>
  <si>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</si>
  <si>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</si>
  <si>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</si>
  <si>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</si>
  <si>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</si>
  <si>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</si>
  <si>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</si>
  <si>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</si>
  <si>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</si>
  <si>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</si>
  <si>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</si>
  <si>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</si>
  <si>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</si>
  <si>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</si>
  <si>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2018/19</t>
  </si>
  <si>
    <t>2019/20</t>
  </si>
  <si>
    <t>2018/19 includes £2696 for 2019/20, making a true figure of £5946. 2019/20 should include the £2696 mentioned, less £ 3048 for 2020/21, making a true figure of £5392</t>
  </si>
  <si>
    <t>£1339 grant for WBJC from A.B.C stopped. Without this, income was £89 for 2018/19</t>
  </si>
  <si>
    <t>Payment of £1703 to WBJC for legal settlement in 2019/20.</t>
  </si>
  <si>
    <t>Oulton Institute Hall</t>
  </si>
  <si>
    <t>WOODSIDE PARISH COUNCIL</t>
  </si>
  <si>
    <t>Allerdale, Cumbria</t>
  </si>
  <si>
    <t>Explanation of variances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</si>
</sst>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tabSelected="1" workbookViewId="0">
      <selection activeCell="A2" sqref="A2"/>
    </sheetView>
  </sheetViews>
  <sheetFormatPr defaultRowHeight="14.25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22" width="9.140625" style="17"/>
    <col min="23" max="16384" width="9.140625" style="3"/>
  </cols>
  <sheetData>
    <row r="1" spans="1:14" ht="18">
      <c r="A1" s="45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9"/>
    </row>
    <row r="2" spans="1:14" ht="15.75">
      <c r="A2" s="29" t="s">
        <v>16</v>
      </c>
      <c r="B2" s="24"/>
      <c r="C2" s="37" t="s">
        <v>36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>
      <c r="A3" s="29" t="s">
        <v>17</v>
      </c>
      <c r="C3" s="36" t="s">
        <v>37</v>
      </c>
      <c r="L3" s="9"/>
    </row>
    <row r="4" spans="1:14">
      <c r="A4" s="1" t="s">
        <v>29</v>
      </c>
    </row>
    <row r="5" spans="1:14" ht="83.25" customHeight="1">
      <c r="A5" s="42" t="s">
        <v>27</v>
      </c>
      <c r="B5" s="43"/>
      <c r="C5" s="43"/>
      <c r="D5" s="43"/>
      <c r="E5" s="43"/>
      <c r="F5" s="43"/>
      <c r="G5" s="43"/>
      <c r="H5" s="43"/>
      <c r="M5" s="25"/>
    </row>
    <row r="6" spans="1:14">
      <c r="A6" s="30"/>
    </row>
    <row r="7" spans="1:14" ht="15">
      <c r="A7" s="30"/>
      <c r="D7" s="4"/>
      <c r="F7" s="4"/>
      <c r="N7" s="27"/>
    </row>
    <row r="8" spans="1:14" ht="44.25">
      <c r="D8" s="38" t="s">
        <v>30</v>
      </c>
      <c r="E8" s="27"/>
      <c r="F8" s="38" t="s">
        <v>31</v>
      </c>
      <c r="G8" s="38" t="s">
        <v>0</v>
      </c>
      <c r="H8" s="38" t="s">
        <v>0</v>
      </c>
      <c r="I8" s="38"/>
      <c r="J8" s="38"/>
      <c r="K8" s="38"/>
      <c r="L8" s="39" t="s">
        <v>15</v>
      </c>
      <c r="M8" s="10" t="s">
        <v>10</v>
      </c>
      <c r="N8" s="40" t="s">
        <v>26</v>
      </c>
    </row>
    <row r="9" spans="1:14" ht="15">
      <c r="D9" s="38" t="s">
        <v>1</v>
      </c>
      <c r="E9" s="27"/>
      <c r="F9" s="38" t="s">
        <v>1</v>
      </c>
      <c r="G9" s="38" t="s">
        <v>1</v>
      </c>
      <c r="H9" s="38" t="s">
        <v>14</v>
      </c>
      <c r="I9" s="38"/>
      <c r="J9" s="38"/>
      <c r="K9" s="27"/>
      <c r="L9" s="27"/>
      <c r="N9" s="23"/>
    </row>
    <row r="10" spans="1:14" ht="15" thickBot="1">
      <c r="D10" s="4"/>
      <c r="E10" s="4"/>
      <c r="N10" s="23"/>
    </row>
    <row r="11" spans="1:14" ht="44.25" customHeight="1" thickBot="1">
      <c r="A11" s="47" t="s">
        <v>2</v>
      </c>
      <c r="B11" s="47"/>
      <c r="C11" s="47"/>
      <c r="D11" s="8">
        <v>17284</v>
      </c>
      <c r="F11" s="8">
        <v>22344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>
      <c r="D12" s="5"/>
      <c r="F12" s="5"/>
      <c r="N12" s="23"/>
    </row>
    <row r="13" spans="1:14" ht="31.5" customHeight="1" thickBot="1">
      <c r="A13" s="48" t="s">
        <v>19</v>
      </c>
      <c r="B13" s="49"/>
      <c r="C13" s="50"/>
      <c r="D13" s="8">
        <v>8642</v>
      </c>
      <c r="F13" s="8">
        <v>5744</v>
      </c>
      <c r="G13" s="5">
        <f>F13-D13</f>
        <v>-2898</v>
      </c>
      <c r="H13" s="6">
        <f>IF((D13&gt;F13),(D13-F13)/D13,IF(D13&lt;F13,-(D13-F13)/D13,IF(D13=F13,0)))</f>
        <v>0.33533904188845176</v>
      </c>
      <c r="I13" s="3">
        <f>IF(D13-F13&lt;200,0,IF(D13-F13&gt;200,1,IF(D13-F13=200,1)))</f>
        <v>1</v>
      </c>
      <c r="J13" s="3">
        <f>IF(F13-D13&lt;200,0,IF(F13-D13&gt;200,1,IF(F13-D13=200,1)))</f>
        <v>0</v>
      </c>
      <c r="K13" s="4">
        <f>IF(H13&lt;0.15,0,IF(H13&gt;0.15,1,IF(H13=0.15,1)))</f>
        <v>1</v>
      </c>
      <c r="L13" s="4" t="str">
        <f>IF(H13&lt;15%, "NO","YES")</f>
        <v>YES</v>
      </c>
      <c r="M13" s="10" t="str">
        <f>IF((L13="YES")*AND(I13+J13&lt;1),"Explanation not required, difference less than £200"," ")</f>
        <v xml:space="preserve"> </v>
      </c>
      <c r="N13" s="13" t="s">
        <v>32</v>
      </c>
    </row>
    <row r="14" spans="1:14" ht="15" thickBot="1">
      <c r="D14" s="5"/>
      <c r="F14" s="5"/>
      <c r="G14" s="5"/>
      <c r="H14" s="6"/>
      <c r="K14" s="4"/>
      <c r="L14" s="4"/>
      <c r="N14" s="23"/>
    </row>
    <row r="15" spans="1:14" ht="20.100000000000001" customHeight="1" thickBot="1">
      <c r="A15" s="44" t="s">
        <v>3</v>
      </c>
      <c r="B15" s="44"/>
      <c r="C15" s="44"/>
      <c r="D15" s="8">
        <v>1428</v>
      </c>
      <c r="F15" s="8">
        <v>96</v>
      </c>
      <c r="G15" s="5">
        <f>F15-D15</f>
        <v>-1332</v>
      </c>
      <c r="H15" s="6">
        <f>IF((D15&gt;F15),(D15-F15)/D15,IF(D15&lt;F15,-(D15-F15)/D15,IF(D15=F15,0)))</f>
        <v>0.9327731092436975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IF(H15&lt;15%, "NO","YES")</f>
        <v>YES</v>
      </c>
      <c r="M15" s="10"/>
      <c r="N15" s="13" t="s">
        <v>33</v>
      </c>
    </row>
    <row r="16" spans="1:14" ht="15" thickBot="1">
      <c r="D16" s="5"/>
      <c r="F16" s="5"/>
      <c r="G16" s="5"/>
      <c r="H16" s="6"/>
      <c r="K16" s="4"/>
      <c r="L16" s="4"/>
      <c r="N16" s="23"/>
    </row>
    <row r="17" spans="1:14" ht="20.100000000000001" customHeight="1" thickBot="1">
      <c r="A17" s="44" t="s">
        <v>4</v>
      </c>
      <c r="B17" s="44"/>
      <c r="C17" s="44"/>
      <c r="D17" s="8">
        <v>2426</v>
      </c>
      <c r="F17" s="8">
        <v>2605</v>
      </c>
      <c r="G17" s="5">
        <f>F17-D17</f>
        <v>179</v>
      </c>
      <c r="H17" s="6">
        <f>IF((D17&gt;F17),(D17-F17)/D17,IF(D17&lt;F17,-(D17-F17)/D17,IF(D17=F17,0)))</f>
        <v>7.3784006595218471E-2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IF(H17&lt;15%,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5" thickBot="1">
      <c r="D18" s="5"/>
      <c r="F18" s="5"/>
      <c r="G18" s="5"/>
      <c r="H18" s="6"/>
      <c r="K18" s="4"/>
      <c r="L18" s="4"/>
      <c r="N18" s="23"/>
    </row>
    <row r="19" spans="1:14" ht="20.100000000000001" customHeight="1" thickBot="1">
      <c r="A19" s="44" t="s">
        <v>7</v>
      </c>
      <c r="B19" s="44"/>
      <c r="C19" s="44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IF(H19&lt;15%,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5" thickBot="1">
      <c r="D20" s="5"/>
      <c r="F20" s="5"/>
      <c r="G20" s="5"/>
      <c r="H20" s="6"/>
      <c r="K20" s="4"/>
      <c r="L20" s="4"/>
      <c r="N20" s="23"/>
    </row>
    <row r="21" spans="1:14" ht="20.100000000000001" customHeight="1" thickBot="1">
      <c r="A21" s="44" t="s">
        <v>20</v>
      </c>
      <c r="B21" s="44"/>
      <c r="C21" s="44"/>
      <c r="D21" s="8">
        <v>2584</v>
      </c>
      <c r="F21" s="8">
        <v>3583</v>
      </c>
      <c r="G21" s="5">
        <f>F21-D21</f>
        <v>999</v>
      </c>
      <c r="H21" s="6">
        <f>IF((D21&gt;F21),(D21-F21)/D21,IF(D21&lt;F21,-(D21-F21)/D21,IF(D21=F21,0)))</f>
        <v>0.38660990712074306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IF(H21&lt;15%,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34</v>
      </c>
    </row>
    <row r="22" spans="1:14" ht="15" thickBot="1">
      <c r="D22" s="5"/>
      <c r="F22" s="5"/>
      <c r="G22" s="5"/>
      <c r="H22" s="6"/>
      <c r="K22" s="4"/>
      <c r="L22" s="4"/>
      <c r="N22" s="23"/>
    </row>
    <row r="23" spans="1:14" ht="20.100000000000001" customHeight="1" thickBot="1">
      <c r="A23" s="7" t="s">
        <v>5</v>
      </c>
      <c r="D23" s="2">
        <f>D11+D13+D15-D17-D19-D21</f>
        <v>22344</v>
      </c>
      <c r="F23" s="2">
        <f>F11+F13+F15-F17-F19-F21</f>
        <v>21996</v>
      </c>
      <c r="G23" s="5"/>
      <c r="H23" s="6"/>
      <c r="K23" s="4"/>
      <c r="L23" s="4"/>
      <c r="M23" s="14" t="s">
        <v>12</v>
      </c>
      <c r="N23" s="23"/>
    </row>
    <row r="24" spans="1:14" s="17" customFormat="1" ht="60">
      <c r="A24" s="16"/>
      <c r="D24" s="18"/>
      <c r="F24" s="18"/>
      <c r="G24" s="5"/>
      <c r="H24" s="19"/>
      <c r="K24" s="20"/>
      <c r="L24" s="21" t="str">
        <f>IF(F23&gt;(2*F13),"YES","NO")</f>
        <v>YES</v>
      </c>
      <c r="M24" s="22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28"/>
    </row>
    <row r="25" spans="1:14" ht="15" thickBot="1">
      <c r="D25" s="5"/>
      <c r="F25" s="5"/>
      <c r="G25" s="5"/>
      <c r="H25" s="6"/>
      <c r="K25" s="4"/>
      <c r="L25" s="4"/>
      <c r="N25" s="23"/>
    </row>
    <row r="26" spans="1:14" ht="20.100000000000001" customHeight="1" thickBot="1">
      <c r="A26" s="44" t="s">
        <v>9</v>
      </c>
      <c r="B26" s="44"/>
      <c r="C26" s="44"/>
      <c r="D26" s="8">
        <v>22344</v>
      </c>
      <c r="F26" s="8">
        <v>21996</v>
      </c>
      <c r="G26" s="5"/>
      <c r="H26" s="6"/>
      <c r="K26" s="4"/>
      <c r="L26" s="4"/>
      <c r="M26" s="15" t="s">
        <v>12</v>
      </c>
      <c r="N26" s="23"/>
    </row>
    <row r="27" spans="1:14" ht="15" thickBot="1">
      <c r="D27" s="5"/>
      <c r="F27" s="5"/>
      <c r="G27" s="5"/>
      <c r="H27" s="6"/>
      <c r="K27" s="4"/>
      <c r="L27" s="4"/>
      <c r="N27" s="23"/>
    </row>
    <row r="28" spans="1:14" ht="20.100000000000001" customHeight="1" thickBot="1">
      <c r="A28" s="44" t="s">
        <v>8</v>
      </c>
      <c r="B28" s="44"/>
      <c r="C28" s="44"/>
      <c r="D28" s="8">
        <v>7800</v>
      </c>
      <c r="F28" s="8">
        <v>7800</v>
      </c>
      <c r="G28" s="5">
        <f>F28-D28</f>
        <v>0</v>
      </c>
      <c r="H28" s="6">
        <f>IF((D28&gt;F28),(D28-F28)/D28,IF(D28&lt;F28,-(D28-F28)/D28,IF(D28=F28,0)))</f>
        <v>0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IF(H28&lt;15%,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5" thickBot="1">
      <c r="D29" s="5"/>
      <c r="F29" s="5"/>
      <c r="G29" s="5"/>
      <c r="H29" s="6"/>
      <c r="K29" s="4"/>
      <c r="L29" s="4"/>
      <c r="N29" s="23"/>
    </row>
    <row r="30" spans="1:14" ht="20.100000000000001" customHeight="1" thickBot="1">
      <c r="A30" s="44" t="s">
        <v>6</v>
      </c>
      <c r="B30" s="44"/>
      <c r="C30" s="44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IF(H30&lt;15%,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>
      <c r="H31" s="6"/>
      <c r="K31" s="4"/>
      <c r="L31" s="4"/>
      <c r="N31" s="23"/>
    </row>
    <row r="32" spans="1:14" ht="15">
      <c r="C32" s="11" t="s">
        <v>11</v>
      </c>
    </row>
    <row r="33" spans="3:22" ht="15" customHeight="1">
      <c r="O33" s="26"/>
      <c r="P33" s="26"/>
      <c r="Q33" s="26"/>
      <c r="R33" s="26"/>
      <c r="S33" s="26"/>
      <c r="T33" s="26"/>
      <c r="U33" s="26"/>
      <c r="V33" s="26"/>
    </row>
    <row r="34" spans="3:22" ht="1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ht="15">
      <c r="C36" s="11" t="s">
        <v>18</v>
      </c>
    </row>
  </sheetData>
  <mergeCells count="11">
    <mergeCell ref="A30:C30"/>
    <mergeCell ref="A11:C11"/>
    <mergeCell ref="A13:C13"/>
    <mergeCell ref="A15:C15"/>
    <mergeCell ref="A17:C17"/>
    <mergeCell ref="A5:H5"/>
    <mergeCell ref="A19:C19"/>
    <mergeCell ref="A21:C21"/>
    <mergeCell ref="A1:K1"/>
    <mergeCell ref="A26:C26"/>
    <mergeCell ref="A28:C2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5"/>
  <sheetData>
    <row r="1" spans="1:6" ht="15.75" customHeight="1">
      <c r="A1" s="32" t="s">
        <v>21</v>
      </c>
    </row>
    <row r="2" spans="1:6" ht="15.75" customHeight="1">
      <c r="A2" s="41" t="s">
        <v>28</v>
      </c>
    </row>
    <row r="3" spans="1:6">
      <c r="A3" t="s">
        <v>22</v>
      </c>
    </row>
    <row r="5" spans="1:6">
      <c r="D5" s="31" t="s">
        <v>1</v>
      </c>
      <c r="E5" s="31" t="s">
        <v>1</v>
      </c>
      <c r="F5" s="31" t="s">
        <v>1</v>
      </c>
    </row>
    <row r="6" spans="1:6">
      <c r="A6" s="31" t="s">
        <v>23</v>
      </c>
    </row>
    <row r="7" spans="1:6">
      <c r="B7" s="34" t="s">
        <v>35</v>
      </c>
      <c r="D7" s="34">
        <v>10996</v>
      </c>
    </row>
    <row r="8" spans="1:6">
      <c r="E8" s="33">
        <f>SUM(D7:D7)</f>
        <v>10996</v>
      </c>
    </row>
    <row r="10" spans="1:6">
      <c r="A10" s="31" t="s">
        <v>24</v>
      </c>
      <c r="D10" s="34">
        <v>11000</v>
      </c>
    </row>
    <row r="11" spans="1:6">
      <c r="E11" s="33">
        <f>D10</f>
        <v>11000</v>
      </c>
    </row>
    <row r="12" spans="1:6" ht="15.75" thickBot="1">
      <c r="A12" s="31" t="s">
        <v>25</v>
      </c>
      <c r="F12" s="35">
        <f>E8+E11</f>
        <v>21996</v>
      </c>
    </row>
    <row r="13" spans="1:6" ht="15.7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dad</cp:lastModifiedBy>
  <dcterms:created xsi:type="dcterms:W3CDTF">2012-07-11T10:01:28Z</dcterms:created>
  <dcterms:modified xsi:type="dcterms:W3CDTF">2020-07-25T19:25:49Z</dcterms:modified>
</cp:coreProperties>
</file>